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70" activeTab="0"/>
  </bookViews>
  <sheets>
    <sheet name="Aprilia Caponord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Ricky </author>
  </authors>
  <commentList>
    <comment ref="J5" authorId="0">
      <text>
        <r>
          <rPr>
            <sz val="8"/>
            <rFont val="Tahoma"/>
            <family val="0"/>
          </rPr>
          <t>Misurare la strada percorsa da moto + pilota a bordo in un giro completo della ruota posteriore</t>
        </r>
      </text>
    </comment>
  </commentList>
</comments>
</file>

<file path=xl/sharedStrings.xml><?xml version="1.0" encoding="utf-8"?>
<sst xmlns="http://schemas.openxmlformats.org/spreadsheetml/2006/main" count="16" uniqueCount="16">
  <si>
    <t>Rapporti cambio</t>
  </si>
  <si>
    <t>1ª</t>
  </si>
  <si>
    <t>2ª</t>
  </si>
  <si>
    <t>3ª</t>
  </si>
  <si>
    <t>4ª</t>
  </si>
  <si>
    <t>5ª</t>
  </si>
  <si>
    <t>6ª</t>
  </si>
  <si>
    <t>N° denti pignone</t>
  </si>
  <si>
    <t>N° denti corona</t>
  </si>
  <si>
    <t>giri/m</t>
  </si>
  <si>
    <t>Origin.</t>
  </si>
  <si>
    <t>Modif.</t>
  </si>
  <si>
    <t>Circonfenza ruota [m]</t>
  </si>
  <si>
    <t>Rapporto tr. primaria</t>
  </si>
  <si>
    <t>Variaz. %</t>
  </si>
  <si>
    <t>Transmission Calculator - v2.1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</si>
</sst>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55"/>
      <name val="Arial"/>
      <family val="2"/>
    </font>
    <font>
      <sz val="18"/>
      <color indexed="55"/>
      <name val="Arial"/>
      <family val="2"/>
    </font>
    <font>
      <sz val="1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4" fillId="0" borderId="14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78" fontId="0" fillId="33" borderId="11" xfId="0" applyNumberFormat="1" applyFont="1" applyFill="1" applyBorder="1" applyAlignment="1">
      <alignment horizontal="center" vertical="center" wrapText="1"/>
    </xf>
    <xf numFmtId="178" fontId="0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0" fillId="33" borderId="19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Velocità motociclo nelle varie marce</a:t>
            </a:r>
          </a:p>
        </c:rich>
      </c:tx>
      <c:layout>
        <c:manualLayout>
          <c:xMode val="factor"/>
          <c:yMode val="factor"/>
          <c:x val="-0.1505"/>
          <c:y val="-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25"/>
          <c:y val="0.01475"/>
          <c:w val="0.96525"/>
          <c:h val="0.94"/>
        </c:manualLayout>
      </c:layout>
      <c:scatterChart>
        <c:scatterStyle val="lineMarker"/>
        <c:varyColors val="0"/>
        <c:ser>
          <c:idx val="1"/>
          <c:order val="0"/>
          <c:tx>
            <c:v>1o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Caponord'!$C$9:$C$17</c:f>
              <c:numCache/>
            </c:numRef>
          </c:yVal>
          <c:smooth val="0"/>
        </c:ser>
        <c:ser>
          <c:idx val="0"/>
          <c:order val="1"/>
          <c:tx>
            <c:v>1m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Caponord'!$D$9:$D$17</c:f>
              <c:numCache/>
            </c:numRef>
          </c:yVal>
          <c:smooth val="0"/>
        </c:ser>
        <c:ser>
          <c:idx val="3"/>
          <c:order val="2"/>
          <c:tx>
            <c:v>2o</c:v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Caponord'!$E$9:$E$17</c:f>
              <c:numCache/>
            </c:numRef>
          </c:yVal>
          <c:smooth val="0"/>
        </c:ser>
        <c:ser>
          <c:idx val="2"/>
          <c:order val="3"/>
          <c:tx>
            <c:v>2m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Caponord'!$F$9:$F$17</c:f>
              <c:numCache/>
            </c:numRef>
          </c:yVal>
          <c:smooth val="0"/>
        </c:ser>
        <c:ser>
          <c:idx val="5"/>
          <c:order val="4"/>
          <c:tx>
            <c:v>3o</c:v>
          </c:tx>
          <c:spPr>
            <a:ln w="127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Caponord'!$G$9:$G$17</c:f>
              <c:numCache/>
            </c:numRef>
          </c:yVal>
          <c:smooth val="0"/>
        </c:ser>
        <c:ser>
          <c:idx val="4"/>
          <c:order val="5"/>
          <c:tx>
            <c:v>3m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Caponord'!$H$9:$H$17</c:f>
              <c:numCache/>
            </c:numRef>
          </c:yVal>
          <c:smooth val="0"/>
        </c:ser>
        <c:ser>
          <c:idx val="7"/>
          <c:order val="6"/>
          <c:tx>
            <c:v>4o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Caponord'!$I$9:$I$17</c:f>
              <c:numCache/>
            </c:numRef>
          </c:yVal>
          <c:smooth val="0"/>
        </c:ser>
        <c:ser>
          <c:idx val="6"/>
          <c:order val="7"/>
          <c:tx>
            <c:v>4m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Caponord'!$J$9:$J$17</c:f>
              <c:numCache/>
            </c:numRef>
          </c:yVal>
          <c:smooth val="0"/>
        </c:ser>
        <c:ser>
          <c:idx val="9"/>
          <c:order val="8"/>
          <c:tx>
            <c:v>5o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Caponord'!$K$9:$K$17</c:f>
              <c:numCache/>
            </c:numRef>
          </c:yVal>
          <c:smooth val="0"/>
        </c:ser>
        <c:ser>
          <c:idx val="8"/>
          <c:order val="9"/>
          <c:tx>
            <c:v>5m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Caponord'!$L$9:$L$17</c:f>
              <c:numCache/>
            </c:numRef>
          </c:yVal>
          <c:smooth val="1"/>
        </c:ser>
        <c:ser>
          <c:idx val="11"/>
          <c:order val="10"/>
          <c:tx>
            <c:v>6o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Caponord'!$M$9:$M$17</c:f>
              <c:numCache/>
            </c:numRef>
          </c:yVal>
          <c:smooth val="0"/>
        </c:ser>
        <c:ser>
          <c:idx val="10"/>
          <c:order val="11"/>
          <c:tx>
            <c:v>6m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'Aprilia Caponord'!$B$9:$B$17</c:f>
              <c:numCache/>
            </c:numRef>
          </c:xVal>
          <c:yVal>
            <c:numRef>
              <c:f>'Aprilia Caponord'!$N$9:$N$17</c:f>
              <c:numCache/>
            </c:numRef>
          </c:yVal>
          <c:smooth val="0"/>
        </c:ser>
        <c:axId val="28207748"/>
        <c:axId val="52543141"/>
      </c:scatterChart>
      <c:valAx>
        <c:axId val="28207748"/>
        <c:scaling>
          <c:orientation val="minMax"/>
          <c:min val="1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26225"/>
                <c:y val="0.33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"/>
      </c:valAx>
      <c:valAx>
        <c:axId val="52543141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0.004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48"/>
        <c:crossesAt val="1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</xdr:row>
      <xdr:rowOff>0</xdr:rowOff>
    </xdr:from>
    <xdr:to>
      <xdr:col>25</xdr:col>
      <xdr:colOff>390525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3924300" y="161925"/>
        <a:ext cx="4705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219075</xdr:colOff>
      <xdr:row>2</xdr:row>
      <xdr:rowOff>104775</xdr:rowOff>
    </xdr:from>
    <xdr:to>
      <xdr:col>19</xdr:col>
      <xdr:colOff>123825</xdr:colOff>
      <xdr:row>4</xdr:row>
      <xdr:rowOff>219075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457700" y="552450"/>
          <a:ext cx="15049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curve tratteggiate si riferiscono alla configurazione originale della moto</a:t>
          </a:r>
        </a:p>
      </xdr:txBody>
    </xdr:sp>
    <xdr:clientData/>
  </xdr:twoCellAnchor>
  <xdr:twoCellAnchor editAs="oneCell">
    <xdr:from>
      <xdr:col>6</xdr:col>
      <xdr:colOff>38100</xdr:colOff>
      <xdr:row>3</xdr:row>
      <xdr:rowOff>28575</xdr:rowOff>
    </xdr:from>
    <xdr:to>
      <xdr:col>6</xdr:col>
      <xdr:colOff>238125</xdr:colOff>
      <xdr:row>3</xdr:row>
      <xdr:rowOff>361950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6750"/>
          <a:ext cx="200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28575</xdr:rowOff>
    </xdr:from>
    <xdr:to>
      <xdr:col>6</xdr:col>
      <xdr:colOff>228600</xdr:colOff>
      <xdr:row>4</xdr:row>
      <xdr:rowOff>361950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04775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O20"/>
  <sheetViews>
    <sheetView tabSelected="1" zoomScalePageLayoutView="0" workbookViewId="0" topLeftCell="A1">
      <selection activeCell="B2" sqref="B2:N2"/>
    </sheetView>
  </sheetViews>
  <sheetFormatPr defaultColWidth="9.140625" defaultRowHeight="12.75"/>
  <cols>
    <col min="1" max="1" width="2.7109375" style="2" customWidth="1"/>
    <col min="2" max="2" width="8.57421875" style="2" customWidth="1"/>
    <col min="3" max="14" width="3.8515625" style="2" customWidth="1"/>
    <col min="15" max="27" width="6.00390625" style="2" customWidth="1"/>
    <col min="28" max="16384" width="9.140625" style="2" customWidth="1"/>
  </cols>
  <sheetData>
    <row r="1" ht="12.75"/>
    <row r="2" spans="2:14" ht="22.5" customHeight="1">
      <c r="B2" s="18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3:6" s="11" customFormat="1" ht="15" customHeight="1">
      <c r="C3" s="21" t="s">
        <v>10</v>
      </c>
      <c r="D3" s="21"/>
      <c r="E3" s="21" t="s">
        <v>11</v>
      </c>
      <c r="F3" s="21"/>
    </row>
    <row r="4" spans="2:14" s="1" customFormat="1" ht="30" customHeight="1">
      <c r="B4" s="6" t="s">
        <v>7</v>
      </c>
      <c r="C4" s="43">
        <v>17</v>
      </c>
      <c r="D4" s="44"/>
      <c r="E4" s="41">
        <v>17</v>
      </c>
      <c r="F4" s="42"/>
      <c r="G4" s="9"/>
      <c r="H4" s="16" t="s">
        <v>14</v>
      </c>
      <c r="I4" s="17"/>
      <c r="J4" s="24" t="s">
        <v>13</v>
      </c>
      <c r="K4" s="25"/>
      <c r="L4" s="26"/>
      <c r="M4" s="22">
        <f>60/31</f>
        <v>1.935483870967742</v>
      </c>
      <c r="N4" s="23"/>
    </row>
    <row r="5" spans="2:14" s="5" customFormat="1" ht="30" customHeight="1">
      <c r="B5" s="3" t="s">
        <v>8</v>
      </c>
      <c r="C5" s="43">
        <v>45</v>
      </c>
      <c r="D5" s="44"/>
      <c r="E5" s="41">
        <v>45</v>
      </c>
      <c r="F5" s="42"/>
      <c r="G5" s="10"/>
      <c r="H5" s="47">
        <f>((E5/E4)/(C5/C4)-1)*100</f>
        <v>0</v>
      </c>
      <c r="I5" s="48"/>
      <c r="J5" s="24" t="s">
        <v>12</v>
      </c>
      <c r="K5" s="25"/>
      <c r="L5" s="26"/>
      <c r="M5" s="45">
        <v>2.042</v>
      </c>
      <c r="N5" s="46"/>
    </row>
    <row r="6" spans="3:14" ht="15" customHeight="1">
      <c r="C6" s="40" t="s"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4" s="1" customFormat="1" ht="19.5" customHeight="1">
      <c r="C7" s="31">
        <f>35/14</f>
        <v>2.5</v>
      </c>
      <c r="D7" s="31"/>
      <c r="E7" s="31">
        <f>28/16</f>
        <v>1.75</v>
      </c>
      <c r="F7" s="31"/>
      <c r="G7" s="31">
        <f>26/19</f>
        <v>1.368421052631579</v>
      </c>
      <c r="H7" s="31"/>
      <c r="I7" s="31">
        <f>24/22</f>
        <v>1.0909090909090908</v>
      </c>
      <c r="J7" s="31"/>
      <c r="K7" s="31">
        <f>22/23</f>
        <v>0.9565217391304348</v>
      </c>
      <c r="L7" s="31"/>
      <c r="M7" s="31">
        <f>23/27</f>
        <v>0.8518518518518519</v>
      </c>
      <c r="N7" s="31"/>
    </row>
    <row r="8" spans="2:14" s="1" customFormat="1" ht="19.5" customHeight="1">
      <c r="B8" s="12" t="s">
        <v>9</v>
      </c>
      <c r="C8" s="32" t="s">
        <v>1</v>
      </c>
      <c r="D8" s="33"/>
      <c r="E8" s="34" t="s">
        <v>2</v>
      </c>
      <c r="F8" s="35"/>
      <c r="G8" s="36" t="s">
        <v>3</v>
      </c>
      <c r="H8" s="37"/>
      <c r="I8" s="38" t="s">
        <v>4</v>
      </c>
      <c r="J8" s="39"/>
      <c r="K8" s="27" t="s">
        <v>5</v>
      </c>
      <c r="L8" s="28"/>
      <c r="M8" s="29" t="s">
        <v>6</v>
      </c>
      <c r="N8" s="30"/>
    </row>
    <row r="9" spans="2:14" ht="15" customHeight="1">
      <c r="B9" s="4">
        <v>1000</v>
      </c>
      <c r="C9" s="13">
        <f>($B9/60*2*PI())/($M$4*$C$7*($C$5/$C$4))*($M$5/2/PI())*3.6</f>
        <v>9.565635555555554</v>
      </c>
      <c r="D9" s="14">
        <f>($B9/60*2*PI())/($M$4*$C$7*($E$5/$E$4))*($M$5/2/PI())*3.6</f>
        <v>9.565635555555554</v>
      </c>
      <c r="E9" s="13">
        <f>($B9/60*2*PI())/($M$4*$E$7*($C$5/$C$4))*($M$5/2/PI())*3.6</f>
        <v>13.66519365079365</v>
      </c>
      <c r="F9" s="14">
        <f>($B9/60*2*PI())/($M$4*$E$7*($E$5/$E$4))*($M$5/2/PI())*3.6</f>
        <v>13.66519365079365</v>
      </c>
      <c r="G9" s="13">
        <f>($B9/60*2*PI())/($M$4*$G$7*($C$5/$C$4))*($M$5/2/PI())*3.6</f>
        <v>17.47568034188034</v>
      </c>
      <c r="H9" s="14">
        <f>($B9/60*2*PI())/($M$4*$G$7*($E$5/$E$4))*($M$5/2/PI())*3.6</f>
        <v>17.47568034188034</v>
      </c>
      <c r="I9" s="13">
        <f>($B9/60*2*PI())/($M$4*$I$7*($C$5/$C$4))*($M$5/2/PI())*3.6</f>
        <v>21.92124814814815</v>
      </c>
      <c r="J9" s="14">
        <f>($B9/60*2*PI())/($M$4*$I$7*($E$5/$E$4))*($M$5/2/PI())*3.6</f>
        <v>21.92124814814815</v>
      </c>
      <c r="K9" s="13">
        <f>($B9/60*2*PI())/($M$4*$K$7*($C$5/$C$4))*($M$5/2/PI())*3.6</f>
        <v>25.001092929292927</v>
      </c>
      <c r="L9" s="14">
        <f>($B9/60*2*PI())/($M$4*$K$7*($E$5/$E$4))*($M$5/2/PI())*3.6</f>
        <v>25.001092929292927</v>
      </c>
      <c r="M9" s="13">
        <f>($B9/60*2*PI())/($M$4*$M$7*($C$5/$C$4))*($M$5/2/PI())*3.6</f>
        <v>28.073060869565218</v>
      </c>
      <c r="N9" s="14">
        <f>($B9/60*2*PI())/($M$4*$M$7*($E$5/$E$4))*($M$5/2/PI())*3.6</f>
        <v>28.073060869565218</v>
      </c>
    </row>
    <row r="10" spans="2:14" ht="15" customHeight="1">
      <c r="B10" s="4">
        <v>2000</v>
      </c>
      <c r="C10" s="8">
        <f aca="true" t="shared" si="0" ref="C10:C17">($B10/60*2*PI())/($M$4*$C$7*($C$5/$C$4))*($M$5/2/PI())*3.6</f>
        <v>19.131271111111108</v>
      </c>
      <c r="D10" s="7">
        <f aca="true" t="shared" si="1" ref="D10:D17">($B10/60*2*PI())/($M$4*$C$7*($E$5/$E$4))*($M$5/2/PI())*3.6</f>
        <v>19.131271111111108</v>
      </c>
      <c r="E10" s="8">
        <f aca="true" t="shared" si="2" ref="E10:E17">($B10/60*2*PI())/($M$4*$E$7*($C$5/$C$4))*($M$5/2/PI())*3.6</f>
        <v>27.3303873015873</v>
      </c>
      <c r="F10" s="7">
        <f aca="true" t="shared" si="3" ref="F10:F17">($B10/60*2*PI())/($M$4*$E$7*($E$5/$E$4))*($M$5/2/PI())*3.6</f>
        <v>27.3303873015873</v>
      </c>
      <c r="G10" s="8">
        <f aca="true" t="shared" si="4" ref="G10:G17">($B10/60*2*PI())/($M$4*$G$7*($C$5/$C$4))*($M$5/2/PI())*3.6</f>
        <v>34.95136068376068</v>
      </c>
      <c r="H10" s="7">
        <f aca="true" t="shared" si="5" ref="H10:H17">($B10/60*2*PI())/($M$4*$G$7*($E$5/$E$4))*($M$5/2/PI())*3.6</f>
        <v>34.95136068376068</v>
      </c>
      <c r="I10" s="8">
        <f aca="true" t="shared" si="6" ref="I10:I17">($B10/60*2*PI())/($M$4*$I$7*($C$5/$C$4))*($M$5/2/PI())*3.6</f>
        <v>43.8424962962963</v>
      </c>
      <c r="J10" s="7">
        <f aca="true" t="shared" si="7" ref="J10:J17">($B10/60*2*PI())/($M$4*$I$7*($E$5/$E$4))*($M$5/2/PI())*3.6</f>
        <v>43.8424962962963</v>
      </c>
      <c r="K10" s="8">
        <f aca="true" t="shared" si="8" ref="K10:K17">($B10/60*2*PI())/($M$4*$K$7*($C$5/$C$4))*($M$5/2/PI())*3.6</f>
        <v>50.002185858585854</v>
      </c>
      <c r="L10" s="7">
        <f aca="true" t="shared" si="9" ref="L10:L17">($B10/60*2*PI())/($M$4*$K$7*($E$5/$E$4))*($M$5/2/PI())*3.6</f>
        <v>50.002185858585854</v>
      </c>
      <c r="M10" s="8">
        <f aca="true" t="shared" si="10" ref="M10:M17">($B10/60*2*PI())/($M$4*$M$7*($C$5/$C$4))*($M$5/2/PI())*3.6</f>
        <v>56.146121739130436</v>
      </c>
      <c r="N10" s="7">
        <f aca="true" t="shared" si="11" ref="N10:N17">($B10/60*2*PI())/($M$4*$M$7*($E$5/$E$4))*($M$5/2/PI())*3.6</f>
        <v>56.146121739130436</v>
      </c>
    </row>
    <row r="11" spans="2:14" ht="15" customHeight="1">
      <c r="B11" s="4">
        <v>3000</v>
      </c>
      <c r="C11" s="8">
        <f t="shared" si="0"/>
        <v>28.696906666666663</v>
      </c>
      <c r="D11" s="7">
        <f t="shared" si="1"/>
        <v>28.696906666666663</v>
      </c>
      <c r="E11" s="8">
        <f t="shared" si="2"/>
        <v>40.99558095238095</v>
      </c>
      <c r="F11" s="7">
        <f t="shared" si="3"/>
        <v>40.99558095238095</v>
      </c>
      <c r="G11" s="8">
        <f t="shared" si="4"/>
        <v>52.42704102564102</v>
      </c>
      <c r="H11" s="7">
        <f t="shared" si="5"/>
        <v>52.42704102564102</v>
      </c>
      <c r="I11" s="8">
        <f t="shared" si="6"/>
        <v>65.76374444444444</v>
      </c>
      <c r="J11" s="7">
        <f t="shared" si="7"/>
        <v>65.76374444444444</v>
      </c>
      <c r="K11" s="8">
        <f t="shared" si="8"/>
        <v>75.00327878787878</v>
      </c>
      <c r="L11" s="7">
        <f t="shared" si="9"/>
        <v>75.00327878787878</v>
      </c>
      <c r="M11" s="8">
        <f t="shared" si="10"/>
        <v>84.21918260869565</v>
      </c>
      <c r="N11" s="7">
        <f t="shared" si="11"/>
        <v>84.21918260869565</v>
      </c>
    </row>
    <row r="12" spans="2:14" ht="15" customHeight="1">
      <c r="B12" s="4">
        <v>4000</v>
      </c>
      <c r="C12" s="8">
        <f t="shared" si="0"/>
        <v>38.262542222222216</v>
      </c>
      <c r="D12" s="7">
        <f t="shared" si="1"/>
        <v>38.262542222222216</v>
      </c>
      <c r="E12" s="8">
        <f t="shared" si="2"/>
        <v>54.6607746031746</v>
      </c>
      <c r="F12" s="7">
        <f t="shared" si="3"/>
        <v>54.6607746031746</v>
      </c>
      <c r="G12" s="8">
        <f t="shared" si="4"/>
        <v>69.90272136752137</v>
      </c>
      <c r="H12" s="7">
        <f t="shared" si="5"/>
        <v>69.90272136752137</v>
      </c>
      <c r="I12" s="8">
        <f t="shared" si="6"/>
        <v>87.6849925925926</v>
      </c>
      <c r="J12" s="7">
        <f t="shared" si="7"/>
        <v>87.6849925925926</v>
      </c>
      <c r="K12" s="8">
        <f t="shared" si="8"/>
        <v>100.00437171717171</v>
      </c>
      <c r="L12" s="7">
        <f t="shared" si="9"/>
        <v>100.00437171717171</v>
      </c>
      <c r="M12" s="8">
        <f t="shared" si="10"/>
        <v>112.29224347826087</v>
      </c>
      <c r="N12" s="7">
        <f t="shared" si="11"/>
        <v>112.29224347826087</v>
      </c>
    </row>
    <row r="13" spans="2:14" ht="15" customHeight="1">
      <c r="B13" s="4">
        <v>5000</v>
      </c>
      <c r="C13" s="8">
        <f t="shared" si="0"/>
        <v>47.828177777777775</v>
      </c>
      <c r="D13" s="7">
        <f t="shared" si="1"/>
        <v>47.828177777777775</v>
      </c>
      <c r="E13" s="8">
        <f t="shared" si="2"/>
        <v>68.32596825396824</v>
      </c>
      <c r="F13" s="7">
        <f t="shared" si="3"/>
        <v>68.32596825396824</v>
      </c>
      <c r="G13" s="8">
        <f t="shared" si="4"/>
        <v>87.37840170940169</v>
      </c>
      <c r="H13" s="7">
        <f t="shared" si="5"/>
        <v>87.37840170940169</v>
      </c>
      <c r="I13" s="8">
        <f t="shared" si="6"/>
        <v>109.60624074074074</v>
      </c>
      <c r="J13" s="7">
        <f t="shared" si="7"/>
        <v>109.60624074074074</v>
      </c>
      <c r="K13" s="8">
        <f t="shared" si="8"/>
        <v>125.00546464646462</v>
      </c>
      <c r="L13" s="7">
        <f t="shared" si="9"/>
        <v>125.00546464646462</v>
      </c>
      <c r="M13" s="8">
        <f t="shared" si="10"/>
        <v>140.36530434782608</v>
      </c>
      <c r="N13" s="7">
        <f t="shared" si="11"/>
        <v>140.36530434782608</v>
      </c>
    </row>
    <row r="14" spans="2:14" ht="15" customHeight="1">
      <c r="B14" s="4">
        <v>6000</v>
      </c>
      <c r="C14" s="8">
        <f t="shared" si="0"/>
        <v>57.39381333333333</v>
      </c>
      <c r="D14" s="7">
        <f t="shared" si="1"/>
        <v>57.39381333333333</v>
      </c>
      <c r="E14" s="8">
        <f t="shared" si="2"/>
        <v>81.9911619047619</v>
      </c>
      <c r="F14" s="7">
        <f t="shared" si="3"/>
        <v>81.9911619047619</v>
      </c>
      <c r="G14" s="8">
        <f t="shared" si="4"/>
        <v>104.85408205128203</v>
      </c>
      <c r="H14" s="7">
        <f t="shared" si="5"/>
        <v>104.85408205128203</v>
      </c>
      <c r="I14" s="8">
        <f t="shared" si="6"/>
        <v>131.52748888888888</v>
      </c>
      <c r="J14" s="7">
        <f t="shared" si="7"/>
        <v>131.52748888888888</v>
      </c>
      <c r="K14" s="8">
        <f t="shared" si="8"/>
        <v>150.00655757575757</v>
      </c>
      <c r="L14" s="7">
        <f t="shared" si="9"/>
        <v>150.00655757575757</v>
      </c>
      <c r="M14" s="8">
        <f t="shared" si="10"/>
        <v>168.4383652173913</v>
      </c>
      <c r="N14" s="7">
        <f t="shared" si="11"/>
        <v>168.4383652173913</v>
      </c>
    </row>
    <row r="15" spans="2:14" ht="15" customHeight="1">
      <c r="B15" s="4">
        <v>7000</v>
      </c>
      <c r="C15" s="8">
        <f t="shared" si="0"/>
        <v>66.95944888888889</v>
      </c>
      <c r="D15" s="7">
        <f t="shared" si="1"/>
        <v>66.95944888888889</v>
      </c>
      <c r="E15" s="8">
        <f t="shared" si="2"/>
        <v>95.65635555555555</v>
      </c>
      <c r="F15" s="7">
        <f t="shared" si="3"/>
        <v>95.65635555555555</v>
      </c>
      <c r="G15" s="8">
        <f t="shared" si="4"/>
        <v>122.3297623931624</v>
      </c>
      <c r="H15" s="7">
        <f t="shared" si="5"/>
        <v>122.3297623931624</v>
      </c>
      <c r="I15" s="8">
        <f t="shared" si="6"/>
        <v>153.44873703703703</v>
      </c>
      <c r="J15" s="7">
        <f t="shared" si="7"/>
        <v>153.44873703703703</v>
      </c>
      <c r="K15" s="8">
        <f t="shared" si="8"/>
        <v>175.0076505050505</v>
      </c>
      <c r="L15" s="7">
        <f t="shared" si="9"/>
        <v>175.0076505050505</v>
      </c>
      <c r="M15" s="8">
        <f t="shared" si="10"/>
        <v>196.51142608695653</v>
      </c>
      <c r="N15" s="7">
        <f t="shared" si="11"/>
        <v>196.51142608695653</v>
      </c>
    </row>
    <row r="16" spans="2:14" ht="15" customHeight="1">
      <c r="B16" s="4">
        <v>8000</v>
      </c>
      <c r="C16" s="8">
        <f t="shared" si="0"/>
        <v>76.52508444444443</v>
      </c>
      <c r="D16" s="7">
        <f t="shared" si="1"/>
        <v>76.52508444444443</v>
      </c>
      <c r="E16" s="8">
        <f t="shared" si="2"/>
        <v>109.3215492063492</v>
      </c>
      <c r="F16" s="7">
        <f t="shared" si="3"/>
        <v>109.3215492063492</v>
      </c>
      <c r="G16" s="8">
        <f t="shared" si="4"/>
        <v>139.80544273504273</v>
      </c>
      <c r="H16" s="7">
        <f t="shared" si="5"/>
        <v>139.80544273504273</v>
      </c>
      <c r="I16" s="8">
        <f t="shared" si="6"/>
        <v>175.3699851851852</v>
      </c>
      <c r="J16" s="7">
        <f t="shared" si="7"/>
        <v>175.3699851851852</v>
      </c>
      <c r="K16" s="8">
        <f t="shared" si="8"/>
        <v>200.00874343434342</v>
      </c>
      <c r="L16" s="7">
        <f t="shared" si="9"/>
        <v>200.00874343434342</v>
      </c>
      <c r="M16" s="8">
        <f t="shared" si="10"/>
        <v>224.58448695652174</v>
      </c>
      <c r="N16" s="7">
        <f t="shared" si="11"/>
        <v>224.58448695652174</v>
      </c>
    </row>
    <row r="17" spans="2:14" ht="15" customHeight="1">
      <c r="B17" s="4">
        <v>9000</v>
      </c>
      <c r="C17" s="8">
        <f t="shared" si="0"/>
        <v>86.09071999999999</v>
      </c>
      <c r="D17" s="7">
        <f t="shared" si="1"/>
        <v>86.09071999999999</v>
      </c>
      <c r="E17" s="8">
        <f t="shared" si="2"/>
        <v>122.98674285714281</v>
      </c>
      <c r="F17" s="7">
        <f t="shared" si="3"/>
        <v>122.98674285714281</v>
      </c>
      <c r="G17" s="8">
        <f t="shared" si="4"/>
        <v>157.28112307692305</v>
      </c>
      <c r="H17" s="7">
        <f t="shared" si="5"/>
        <v>157.28112307692305</v>
      </c>
      <c r="I17" s="8">
        <f t="shared" si="6"/>
        <v>197.29123333333328</v>
      </c>
      <c r="J17" s="7">
        <f t="shared" si="7"/>
        <v>197.29123333333328</v>
      </c>
      <c r="K17" s="8">
        <f t="shared" si="8"/>
        <v>225.0098363636363</v>
      </c>
      <c r="L17" s="7">
        <f t="shared" si="9"/>
        <v>225.0098363636363</v>
      </c>
      <c r="M17" s="8">
        <f t="shared" si="10"/>
        <v>252.65754782608695</v>
      </c>
      <c r="N17" s="7">
        <f t="shared" si="11"/>
        <v>252.65754782608695</v>
      </c>
    </row>
    <row r="19" ht="12.75">
      <c r="O19" s="15"/>
    </row>
    <row r="20" ht="12.75">
      <c r="O20" s="15"/>
    </row>
  </sheetData>
  <sheetProtection/>
  <mergeCells count="26">
    <mergeCell ref="K7:L7"/>
    <mergeCell ref="M7:N7"/>
    <mergeCell ref="J5:L5"/>
    <mergeCell ref="C6:N6"/>
    <mergeCell ref="E4:F4"/>
    <mergeCell ref="E5:F5"/>
    <mergeCell ref="C4:D4"/>
    <mergeCell ref="C5:D5"/>
    <mergeCell ref="M5:N5"/>
    <mergeCell ref="H5:I5"/>
    <mergeCell ref="K8:L8"/>
    <mergeCell ref="M8:N8"/>
    <mergeCell ref="C7:D7"/>
    <mergeCell ref="E7:F7"/>
    <mergeCell ref="G7:H7"/>
    <mergeCell ref="C8:D8"/>
    <mergeCell ref="E8:F8"/>
    <mergeCell ref="G8:H8"/>
    <mergeCell ref="I8:J8"/>
    <mergeCell ref="I7:J7"/>
    <mergeCell ref="H4:I4"/>
    <mergeCell ref="B2:N2"/>
    <mergeCell ref="C3:D3"/>
    <mergeCell ref="E3:F3"/>
    <mergeCell ref="M4:N4"/>
    <mergeCell ref="J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4"/>
  <headerFooter alignWithMargins="0">
    <oddHeader>&amp;C&amp;F - &amp;A</oddHeader>
    <oddFooter>&amp;C&amp;D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</dc:creator>
  <cp:keywords/>
  <dc:description/>
  <cp:lastModifiedBy>Lenovo User</cp:lastModifiedBy>
  <cp:lastPrinted>2006-01-01T14:58:54Z</cp:lastPrinted>
  <dcterms:created xsi:type="dcterms:W3CDTF">2005-12-30T13:06:06Z</dcterms:created>
  <dcterms:modified xsi:type="dcterms:W3CDTF">2010-02-25T09:08:57Z</dcterms:modified>
  <cp:category/>
  <cp:version/>
  <cp:contentType/>
  <cp:contentStatus/>
</cp:coreProperties>
</file>